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venue Planning" state="visible" r:id="rId4"/>
    <sheet sheetId="2" name="Expense Budget" state="visible" r:id="rId5"/>
    <sheet sheetId="3" name="Staffing Calculator" state="visible" r:id="rId6"/>
    <sheet sheetId="4" name="Break-Even Analysis" state="visible" r:id="rId7"/>
    <sheet sheetId="5" name="Monthly Tracking" state="visible" r:id="rId8"/>
  </sheets>
  <calcPr calcId="171027"/>
</workbook>
</file>

<file path=xl/sharedStrings.xml><?xml version="1.0" encoding="utf-8"?>
<sst xmlns="http://schemas.openxmlformats.org/spreadsheetml/2006/main" count="204" uniqueCount="169">
  <si>
    <t>Annual Revenue Planning - Childcare Center Budget</t>
  </si>
  <si>
    <t>Based on a 50-child center with ~$450,000 annual revenue. Adjust figures to match your center.</t>
  </si>
  <si>
    <t>Revenue Source</t>
  </si>
  <si>
    <t>% of Total</t>
  </si>
  <si>
    <t>Projected Monthly</t>
  </si>
  <si>
    <t>Projected Annual</t>
  </si>
  <si>
    <t>Actual Monthly</t>
  </si>
  <si>
    <t>Actual Annual</t>
  </si>
  <si>
    <t>Variance</t>
  </si>
  <si>
    <t>Tuition Fees</t>
  </si>
  <si>
    <t>CACFP Food Program Reimbursement</t>
  </si>
  <si>
    <t>Registration / Enrollment Fees</t>
  </si>
  <si>
    <t>Before/After School Care</t>
  </si>
  <si>
    <t>Summer Programs</t>
  </si>
  <si>
    <t>State Subsidies</t>
  </si>
  <si>
    <t>Late Fees &amp; Other</t>
  </si>
  <si>
    <t>TOTAL REVENUE</t>
  </si>
  <si>
    <t>Tuition Revenue Formula: # Children x Monthly Rate x 12 x Occupancy Rate</t>
  </si>
  <si>
    <t>Example: 50 children x $750/month x 12 x 90% occupancy = $405,000</t>
  </si>
  <si>
    <t>Annual Expense Budget - Childcare Center</t>
  </si>
  <si>
    <t>Expense Category</t>
  </si>
  <si>
    <t>% of Revenue</t>
  </si>
  <si>
    <t>Budget Monthly</t>
  </si>
  <si>
    <t>Budget Annual</t>
  </si>
  <si>
    <t>Notes / Tips</t>
  </si>
  <si>
    <t>Staff Compensation &amp; Benefits</t>
  </si>
  <si>
    <t>Should not exceed 70-80% of revenue</t>
  </si>
  <si>
    <t xml:space="preserve">  Teaching staff salaries</t>
  </si>
  <si>
    <t>Largest single line item</t>
  </si>
  <si>
    <t xml:space="preserve">  Benefits (health, PTO, payroll taxes)</t>
  </si>
  <si>
    <t>Include FICA, unemployment, workers comp</t>
  </si>
  <si>
    <t xml:space="preserve">  Substitute teachers</t>
  </si>
  <si>
    <t>Budget for sick days and PTO coverage</t>
  </si>
  <si>
    <t xml:space="preserve">  Professional development</t>
  </si>
  <si>
    <t>$500-$1,000 per teacher annually</t>
  </si>
  <si>
    <t xml:space="preserve">  Director / admin salary</t>
  </si>
  <si>
    <t>If not included in teaching staff</t>
  </si>
  <si>
    <t>Facility Costs</t>
  </si>
  <si>
    <t>Keep under 15-20% of revenue</t>
  </si>
  <si>
    <t xml:space="preserve">  Rent or mortgage</t>
  </si>
  <si>
    <t>$8-$15/sq ft annually by market</t>
  </si>
  <si>
    <t xml:space="preserve">  Utilities (electric, water, gas, internet)</t>
  </si>
  <si>
    <t>Budget for seasonal variation</t>
  </si>
  <si>
    <t xml:space="preserve">  Janitorial and maintenance</t>
  </si>
  <si>
    <t>Daily cleaning + periodic deep clean</t>
  </si>
  <si>
    <t>Food &amp; Supplies</t>
  </si>
  <si>
    <t>70% variable based on enrollment</t>
  </si>
  <si>
    <t xml:space="preserve">  Food costs (meals and snacks)</t>
  </si>
  <si>
    <t>Offset by CACFP reimbursement</t>
  </si>
  <si>
    <t xml:space="preserve">  Classroom supplies</t>
  </si>
  <si>
    <t>Art supplies, educational materials</t>
  </si>
  <si>
    <t xml:space="preserve">  Cleaning and office supplies</t>
  </si>
  <si>
    <t>Sanitizers, paper goods, office basics</t>
  </si>
  <si>
    <t>Equipment &amp; Maintenance</t>
  </si>
  <si>
    <t>Furniture, playground, curriculum</t>
  </si>
  <si>
    <t xml:space="preserve">  Furniture and playground equipment</t>
  </si>
  <si>
    <t>Amortize large purchases over 3-5 years</t>
  </si>
  <si>
    <t xml:space="preserve">  Facility repairs</t>
  </si>
  <si>
    <t>Set aside monthly for unexpected repairs</t>
  </si>
  <si>
    <t xml:space="preserve">  Curriculum materials and technology</t>
  </si>
  <si>
    <t>Software licenses, books, learning tools</t>
  </si>
  <si>
    <t>Insurance &amp; Licensing</t>
  </si>
  <si>
    <t>Non-negotiable fixed costs</t>
  </si>
  <si>
    <t xml:space="preserve">  General liability insurance</t>
  </si>
  <si>
    <t>Shop annually for competitive rates</t>
  </si>
  <si>
    <t xml:space="preserve">  Workers compensation insurance</t>
  </si>
  <si>
    <t>Rate varies by state</t>
  </si>
  <si>
    <t xml:space="preserve">  Property insurance and licensing fees</t>
  </si>
  <si>
    <t>Varies by state requirements</t>
  </si>
  <si>
    <t>Marketing &amp; Administration</t>
  </si>
  <si>
    <t>Website, ads, software, legal</t>
  </si>
  <si>
    <t xml:space="preserve">  Marketing (website, social, local ads)</t>
  </si>
  <si>
    <t>Digital marketing has best ROI</t>
  </si>
  <si>
    <t xml:space="preserve">  Software and management tools</t>
  </si>
  <si>
    <t>Childcare management software essential</t>
  </si>
  <si>
    <t xml:space="preserve">  Accounting and legal</t>
  </si>
  <si>
    <t>Monthly bookkeeping + annual tax prep</t>
  </si>
  <si>
    <t>Professional Development</t>
  </si>
  <si>
    <t>Required for licensing in most states</t>
  </si>
  <si>
    <t>Emergency Fund / Reserves</t>
  </si>
  <si>
    <t>Build toward 3 months of operating costs</t>
  </si>
  <si>
    <t>TOTAL EXPENSES</t>
  </si>
  <si>
    <t>Net margin target: 2-5%</t>
  </si>
  <si>
    <t>NET INCOME (Revenue - Expenses)</t>
  </si>
  <si>
    <t>Target: 2-5% of total revenue ($9,000-$22,500)</t>
  </si>
  <si>
    <t>Staffing Cost Calculator</t>
  </si>
  <si>
    <t>Legend:</t>
  </si>
  <si>
    <t/>
  </si>
  <si>
    <t>Yellow cells = your inputs</t>
  </si>
  <si>
    <t>Blue cells = calculated values</t>
  </si>
  <si>
    <t>Enrollment by Age Group</t>
  </si>
  <si>
    <t>Children</t>
  </si>
  <si>
    <t>State Ratio</t>
  </si>
  <si>
    <t>Teachers Needed</t>
  </si>
  <si>
    <t>Avg Hourly Rate</t>
  </si>
  <si>
    <t>Annual Cost</t>
  </si>
  <si>
    <t>Infants (0-12 months)</t>
  </si>
  <si>
    <t>Toddlers (12-24 months)</t>
  </si>
  <si>
    <t>Twos (24-36 months)</t>
  </si>
  <si>
    <t>Preschool (3-4 years)</t>
  </si>
  <si>
    <t>Pre-K (4-5 years)</t>
  </si>
  <si>
    <t>TOTAL</t>
  </si>
  <si>
    <t>Staffing Cost Summary</t>
  </si>
  <si>
    <t>Amount</t>
  </si>
  <si>
    <t>Teaching Staff (from above)</t>
  </si>
  <si>
    <t>Director / Lead Teacher</t>
  </si>
  <si>
    <t>Assistant Director</t>
  </si>
  <si>
    <t>Substitute Teacher Budget</t>
  </si>
  <si>
    <t>Total Base Salaries</t>
  </si>
  <si>
    <t>Benefits &amp; Payroll Taxes (18% of base)</t>
  </si>
  <si>
    <t>TOTAL STAFFING COST</t>
  </si>
  <si>
    <t>Key Assumptions</t>
  </si>
  <si>
    <t>Value</t>
  </si>
  <si>
    <t>Hours per day</t>
  </si>
  <si>
    <t>Working days per year</t>
  </si>
  <si>
    <t>Benefits rate (% of base salary)</t>
  </si>
  <si>
    <t>Occupancy rate assumption</t>
  </si>
  <si>
    <t>Break-Even Analysis</t>
  </si>
  <si>
    <t>Input Variables</t>
  </si>
  <si>
    <t>Licensed capacity (children)</t>
  </si>
  <si>
    <t>Monthly tuition per child</t>
  </si>
  <si>
    <t>Monthly fixed costs</t>
  </si>
  <si>
    <t>Variable cost per child per month</t>
  </si>
  <si>
    <t>Calculated Results</t>
  </si>
  <si>
    <t>Contribution margin per child</t>
  </si>
  <si>
    <t>Break-even enrollment (children)</t>
  </si>
  <si>
    <t>Break-even as % of capacity</t>
  </si>
  <si>
    <t>Monthly revenue at full capacity</t>
  </si>
  <si>
    <t>Monthly revenue at break-even</t>
  </si>
  <si>
    <t>Monthly profit at full capacity</t>
  </si>
  <si>
    <t>Annual profit at full capacity</t>
  </si>
  <si>
    <t>Monthly Cash Flow Projection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</si>
  <si>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</si>
  <si>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</si>
  <si>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</si>
  <si>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</si>
  <si>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</si>
  <si>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</si>
  <si>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</si>
  <si>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</si>
  <si>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</si>
  <si>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</si>
  <si>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</si>
  <si>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</si>
  <si>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 Total</t>
  </si>
  <si>
    <t>Enrolled Children</t>
  </si>
  <si>
    <t>Tuition Revenue</t>
  </si>
  <si>
    <t>Fixed Costs</t>
  </si>
  <si>
    <t>Variable Costs</t>
  </si>
  <si>
    <t>Total Costs</t>
  </si>
  <si>
    <t>Net Cash Flow</t>
  </si>
  <si>
    <t>Cumulative Cash Flow</t>
  </si>
  <si>
    <t>Monthly Budget vs Actual Tracking</t>
  </si>
  <si>
    <t>Category</t>
  </si>
  <si>
    <t>YTD Actual</t>
  </si>
  <si>
    <t>Annual Budget</t>
  </si>
  <si>
    <t>REVENUE</t>
  </si>
  <si>
    <t>CACFP Reimbursement</t>
  </si>
  <si>
    <t>Registration Fees</t>
  </si>
  <si>
    <t>Before/After School</t>
  </si>
  <si>
    <t>EXPENSES</t>
  </si>
  <si>
    <t xml:space="preserve">  Benefits &amp; payroll taxes</t>
  </si>
  <si>
    <t xml:space="preserve">  Substitutes &amp; PD</t>
  </si>
  <si>
    <t xml:space="preserve">  Utilities &amp; maintenance</t>
  </si>
  <si>
    <t xml:space="preserve">  Food costs</t>
  </si>
  <si>
    <t xml:space="preserve">  Classroom &amp; office supplies</t>
  </si>
  <si>
    <t>Emergency Fund</t>
  </si>
  <si>
    <t>NET INCOME</t>
  </si>
  <si>
    <t>VARIANCE (Budget - Actual)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</si>
</sst>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%"/>
    <numFmt numFmtId="165" formatCode="&quot;$&quot;#,##0"/>
    <numFmt numFmtId="166" formatCode="&quot;$&quot;#,##0;[Red](&quot;$&quot;#,##0)"/>
    <numFmt numFmtId="167" formatCode="&quot;$&quot;#,##0.00"/>
    <numFmt numFmtId="168" formatCode="0.0"/>
  </numFmts>
  <fonts count="13" x14ac:knownFonts="1">
    <font>
      <color theme="1"/>
      <family val="2"/>
      <scheme val="minor"/>
      <sz val="11"/>
      <name val="Calibri"/>
    </font>
    <font>
      <b/>
      <color rgb="FFFFFF"/>
      <sz val="14"/>
      <name val="Calibri"/>
    </font>
    <font>
      <i/>
      <color rgb="6B7280"/>
      <sz val="10"/>
      <name val="Calibri"/>
    </font>
    <font>
      <b/>
      <color rgb="FFFFFF"/>
      <sz val="11"/>
      <name val="Calibri"/>
    </font>
    <font>
      <color rgb="374151"/>
      <sz val="11"/>
      <name val="Calibri"/>
    </font>
    <font>
      <b/>
      <color rgb="111827"/>
      <sz val="11"/>
      <name val="Calibri"/>
    </font>
    <font>
      <i/>
      <color rgb="4F46E5"/>
      <sz val="10"/>
      <name val="Calibri"/>
    </font>
    <font>
      <color rgb="9CA3AF"/>
      <sz val="9"/>
      <name val="Calibri"/>
    </font>
    <font>
      <color rgb="6B7280"/>
      <sz val="11"/>
      <name val="Calibri"/>
    </font>
    <font>
      <b/>
      <color rgb="166534"/>
      <sz val="11"/>
      <name val="Calibri"/>
    </font>
    <font>
      <b/>
      <color rgb="374151"/>
      <sz val="11"/>
      <name val="Calibri"/>
    </font>
    <font>
      <b/>
      <color rgb="FFFFFF"/>
      <sz val="12"/>
      <name val="Calibri"/>
    </font>
    <font>
      <b/>
      <color rgb="FFFFFF"/>
      <sz val="10"/>
      <name val="Calibri"/>
    </font>
  </fonts>
  <fills count="9">
    <fill>
      <patternFill patternType="none"/>
    </fill>
    <fill>
      <patternFill patternType="gray125"/>
    </fill>
    <fill>
      <patternFill patternType="solid">
        <fgColor rgb="4F46E5"/>
      </patternFill>
    </fill>
    <fill>
      <patternFill patternType="solid">
        <fgColor rgb="EEF2FF"/>
      </patternFill>
    </fill>
    <fill>
      <patternFill patternType="solid">
        <fgColor rgb="FFFFFF"/>
      </patternFill>
    </fill>
    <fill>
      <patternFill patternType="solid">
        <fgColor rgb="FEF9C3"/>
      </patternFill>
    </fill>
    <fill>
      <patternFill patternType="solid">
        <fgColor rgb="F9FAFB"/>
      </patternFill>
    </fill>
    <fill>
      <patternFill patternType="solid">
        <fgColor rgb="DCFCE7"/>
      </patternFill>
    </fill>
    <fill>
      <patternFill patternType="solid">
        <fgColor rgb="DBEAFE"/>
      </patternFill>
    </fill>
  </fills>
  <borders count="5">
    <border>
      <left/>
      <right/>
      <top/>
      <bottom/>
      <diagonal/>
    </border>
    <border>
      <left style="thin">
        <color rgb="E5E7EB"/>
      </left>
      <right style="thin">
        <color rgb="E5E7EB"/>
      </right>
      <top style="thin">
        <color rgb="E5E7EB"/>
      </top>
      <bottom style="thin">
        <color rgb="E5E7EB"/>
      </bottom>
      <diagonal/>
    </border>
    <border>
      <left style="thin">
        <color rgb="FBBF24"/>
      </left>
      <right style="thin">
        <color rgb="FBBF24"/>
      </right>
      <top style="thin">
        <color rgb="FBBF24"/>
      </top>
      <bottom style="thin">
        <color rgb="FBBF24"/>
      </bottom>
      <diagonal/>
    </border>
    <border>
      <left style="thin">
        <color rgb="E5E7EB"/>
      </left>
      <right style="thin">
        <color rgb="E5E7EB"/>
      </right>
      <top style="medium">
        <color rgb="4F46E5"/>
      </top>
      <bottom style="medium">
        <color rgb="4F46E5"/>
      </bottom>
      <diagonal/>
    </border>
    <border>
      <left style="thin">
        <color rgb="93C5FD"/>
      </left>
      <right style="thin">
        <color rgb="93C5FD"/>
      </right>
      <top style="thin">
        <color rgb="93C5FD"/>
      </top>
      <bottom style="thin">
        <color rgb="93C5FD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164" fontId="4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164" fontId="4" fillId="6" borderId="1" xfId="0" applyNumberFormat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 vertical="center"/>
    </xf>
    <xf numFmtId="166" fontId="4" fillId="6" borderId="1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/>
    </xf>
    <xf numFmtId="166" fontId="5" fillId="3" borderId="3" xfId="0" applyNumberFormat="1" applyFont="1" applyFill="1" applyBorder="1" applyAlignment="1">
      <alignment horizontal="center" vertical="center"/>
    </xf>
    <xf numFmtId="0" fontId="2" fillId="0" borderId="0" xfId="0" applyFont="1"/>
    <xf numFmtId="0" fontId="6" fillId="0" borderId="0" xfId="0" applyFont="1"/>
    <xf numFmtId="0" fontId="5" fillId="3" borderId="1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165" fontId="5" fillId="5" borderId="2" xfId="0" applyNumberFormat="1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center" vertical="center"/>
    </xf>
    <xf numFmtId="166" fontId="9" fillId="7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0" fillId="5" borderId="2" xfId="0" applyFill="1" applyBorder="1"/>
    <xf numFmtId="0" fontId="4" fillId="0" borderId="0" xfId="0" applyFont="1"/>
    <xf numFmtId="0" fontId="0" fillId="8" borderId="4" xfId="0" applyFill="1" applyBorder="1"/>
    <xf numFmtId="3" fontId="4" fillId="5" borderId="2" xfId="0" applyNumberFormat="1" applyFont="1" applyFill="1" applyBorder="1" applyAlignment="1">
      <alignment horizontal="center" vertical="center"/>
    </xf>
    <xf numFmtId="1" fontId="4" fillId="5" borderId="2" xfId="0" applyNumberFormat="1" applyFont="1" applyFill="1" applyBorder="1" applyAlignment="1">
      <alignment horizontal="center" vertical="center"/>
    </xf>
    <xf numFmtId="1" fontId="4" fillId="8" borderId="4" xfId="0" applyNumberFormat="1" applyFont="1" applyFill="1" applyBorder="1" applyAlignment="1">
      <alignment horizontal="center" vertical="center"/>
    </xf>
    <xf numFmtId="167" fontId="4" fillId="5" borderId="2" xfId="0" applyNumberFormat="1" applyFont="1" applyFill="1" applyBorder="1" applyAlignment="1">
      <alignment horizontal="center" vertical="center"/>
    </xf>
    <xf numFmtId="165" fontId="4" fillId="8" borderId="4" xfId="0" applyNumberFormat="1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1" fontId="5" fillId="3" borderId="3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5" fontId="5" fillId="8" borderId="4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  <xf numFmtId="1" fontId="5" fillId="8" borderId="4" xfId="0" applyNumberFormat="1" applyFont="1" applyFill="1" applyBorder="1" applyAlignment="1">
      <alignment horizontal="center" vertical="center"/>
    </xf>
    <xf numFmtId="164" fontId="4" fillId="8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168" fontId="4" fillId="8" borderId="4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5" fontId="4" fillId="6" borderId="4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166" fontId="9" fillId="8" borderId="4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66" fontId="10" fillId="8" borderId="4" xfId="0" applyNumberFormat="1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left" vertical="center"/>
    </xf>
    <xf numFmtId="166" fontId="9" fillId="7" borderId="3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3">
    <dxf>
      <font>
        <color rgb="166534"/>
      </font>
      <fill>
        <patternFill patternType="solid">
          <bgColor rgb="DCFCE7"/>
        </patternFill>
      </fill>
    </dxf>
    <dxf>
      <font>
        <color rgb="DC2626"/>
      </font>
      <fill>
        <patternFill patternType="solid">
          <bgColor rgb="FEE2E2"/>
        </patternFill>
      </fill>
    </dxf>
    <dxf>
      <font>
        <color rgb="DC2626"/>
      </font>
      <fill>
        <patternFill patternType="solid">
          <bgColor rgb="FEE2E2"/>
        </patternFill>
      </fill>
    </dxf>
    <dxf>
      <font>
        <color rgb="166534"/>
      </font>
      <fill>
        <patternFill patternType="solid">
          <bgColor rgb="DCFCE7"/>
        </patternFill>
      </fill>
    </dxf>
    <dxf>
      <font>
        <color rgb="166534"/>
      </font>
    </dxf>
    <dxf>
      <font>
        <color rgb="DC2626"/>
      </font>
    </dxf>
    <dxf>
      <font>
        <color rgb="DC2626"/>
      </font>
      <fill>
        <patternFill patternType="solid">
          <bgColor rgb="FEE2E2"/>
        </patternFill>
      </fill>
    </dxf>
    <dxf>
      <font>
        <color rgb="DC2626"/>
      </font>
      <fill>
        <patternFill patternType="solid">
          <bgColor rgb="FEE2E2"/>
        </patternFill>
      </fill>
    </dxf>
    <dxf>
      <font>
        <color rgb="DC2626"/>
      </font>
      <fill>
        <patternFill patternType="solid">
          <bgColor rgb="FEE2E2"/>
        </patternFill>
      </fill>
    </dxf>
    <dxf>
      <font>
        <color rgb="DC2626"/>
      </font>
      <fill>
        <patternFill patternType="solid">
          <bgColor rgb="FEE2E2"/>
        </patternFill>
      </fill>
    </dxf>
    <dxf>
      <font>
        <color rgb="DC2626"/>
      </font>
      <fill>
        <patternFill patternType="solid">
          <bgColor rgb="FEE2E2"/>
        </patternFill>
      </fill>
    </dxf>
    <dxf>
      <font>
        <color rgb="DC2626"/>
      </font>
      <fill>
        <patternFill patternType="solid">
          <bgColor rgb="FEE2E2"/>
        </patternFill>
      </fill>
    </dxf>
    <dxf>
      <font>
        <color rgb="DC2626"/>
      </font>
      <fill>
        <patternFill patternType="solid">
          <bgColor rgb="FEE2E2"/>
        </patternFill>
      </fill>
    </dxf>
    <dxf>
      <font>
        <color rgb="DC2626"/>
      </font>
      <fill>
        <patternFill patternType="solid">
          <bgColor rgb="FEE2E2"/>
        </patternFill>
      </fill>
    </dxf>
    <dxf>
      <font>
        <color rgb="DC2626"/>
      </font>
      <fill>
        <patternFill patternType="solid">
          <bgColor rgb="FEE2E2"/>
        </patternFill>
      </fill>
    </dxf>
    <dxf>
      <font>
        <color rgb="DC2626"/>
      </font>
      <fill>
        <patternFill patternType="solid">
          <bgColor rgb="FEE2E2"/>
        </patternFill>
      </fill>
    </dxf>
    <dxf>
      <font>
        <color rgb="DC2626"/>
      </font>
      <fill>
        <patternFill patternType="solid">
          <bgColor rgb="FEE2E2"/>
        </patternFill>
      </fill>
    </dxf>
    <dxf>
      <font>
        <color rgb="DC2626"/>
      </font>
      <fill>
        <patternFill patternType="solid">
          <bgColor rgb="FEE2E2"/>
        </patternFill>
      </fill>
    </dxf>
    <dxf>
      <font>
        <color rgb="DC2626"/>
      </font>
      <fill>
        <patternFill patternType="solid">
          <bgColor rgb="FEE2E2"/>
        </patternFill>
      </fill>
    </dxf>
    <dxf>
      <font>
        <color rgb="DC2626"/>
      </font>
      <fill>
        <patternFill patternType="solid">
          <bgColor rgb="FEE2E2"/>
        </patternFill>
      </fill>
    </dxf>
    <dxf>
      <font>
        <color rgb="DC2626"/>
      </font>
      <fill>
        <patternFill patternType="solid">
          <bgColor rgb="FEE2E2"/>
        </patternFill>
      </fill>
    </dxf>
    <dxf>
      <font>
        <color rgb="DC2626"/>
      </font>
      <fill>
        <patternFill patternType="solid">
          <bgColor rgb="FEE2E2"/>
        </patternFill>
      </fill>
    </dxf>
    <dxf>
      <font>
        <color rgb="DC2626"/>
      </font>
      <fill>
        <patternFill patternType="solid">
          <bgColor rgb="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workbookViewId="0">
      <pane ySplit="3" topLeftCell="A4" activePane="bottomLeft" state="frozen"/>
      <selection pane="bottomLeft" activeCell="A4" sqref="A4"/>
    </sheetView>
  </sheetViews>
  <sheetFormatPr defaultRowHeight="15" outlineLevelRow="0" outlineLevelCol="0" x14ac:dyDescent="55"/>
  <cols>
    <col min="1" max="1" width="38" customWidth="1"/>
    <col min="2" max="2" width="14" customWidth="1"/>
    <col min="3" max="7" width="18" customWidth="1"/>
  </cols>
  <sheetData>
    <row r="1" ht="36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22" customHeight="1" spans="1:7" x14ac:dyDescent="0.25">
      <c r="A2" s="2" t="s">
        <v>1</v>
      </c>
      <c r="B2" s="2"/>
      <c r="C2" s="2"/>
      <c r="D2" s="2"/>
      <c r="E2" s="2"/>
      <c r="F2" s="2"/>
      <c r="G2" s="2"/>
    </row>
    <row r="3" ht="28" customHeight="1" spans="1:7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2" customHeight="1" spans="1:7" x14ac:dyDescent="0.25">
      <c r="A4" s="5" t="s">
        <v>9</v>
      </c>
      <c r="B4" s="6">
        <v>0.9</v>
      </c>
      <c r="C4" s="7">
        <v>33750</v>
      </c>
      <c r="D4" s="7">
        <f>C4*12</f>
      </c>
      <c r="E4" s="8"/>
      <c r="F4" s="8"/>
      <c r="G4" s="9">
        <f>F4-D4</f>
      </c>
    </row>
    <row r="5" ht="22" customHeight="1" spans="1:7" x14ac:dyDescent="0.25">
      <c r="A5" s="10" t="s">
        <v>10</v>
      </c>
      <c r="B5" s="11">
        <v>0.04</v>
      </c>
      <c r="C5" s="12">
        <v>1500</v>
      </c>
      <c r="D5" s="12">
        <f>C5*12</f>
      </c>
      <c r="E5" s="8"/>
      <c r="F5" s="8"/>
      <c r="G5" s="13">
        <f>F5-D5</f>
      </c>
    </row>
    <row r="6" ht="22" customHeight="1" spans="1:7" x14ac:dyDescent="0.25">
      <c r="A6" s="5" t="s">
        <v>11</v>
      </c>
      <c r="B6" s="6">
        <v>0.03</v>
      </c>
      <c r="C6" s="7">
        <v>1250</v>
      </c>
      <c r="D6" s="7">
        <f>C6*12</f>
      </c>
      <c r="E6" s="8"/>
      <c r="F6" s="8"/>
      <c r="G6" s="9">
        <f>F6-D6</f>
      </c>
    </row>
    <row r="7" ht="22" customHeight="1" spans="1:7" x14ac:dyDescent="0.25">
      <c r="A7" s="10" t="s">
        <v>12</v>
      </c>
      <c r="B7" s="11">
        <v>0.015</v>
      </c>
      <c r="C7" s="12">
        <v>563</v>
      </c>
      <c r="D7" s="12">
        <f>C7*12</f>
      </c>
      <c r="E7" s="8"/>
      <c r="F7" s="8"/>
      <c r="G7" s="13">
        <f>F7-D7</f>
      </c>
    </row>
    <row r="8" ht="22" customHeight="1" spans="1:7" x14ac:dyDescent="0.25">
      <c r="A8" s="5" t="s">
        <v>13</v>
      </c>
      <c r="B8" s="6">
        <v>0.005</v>
      </c>
      <c r="C8" s="7">
        <v>188</v>
      </c>
      <c r="D8" s="7">
        <f>C8*12</f>
      </c>
      <c r="E8" s="8"/>
      <c r="F8" s="8"/>
      <c r="G8" s="9">
        <f>F8-D8</f>
      </c>
    </row>
    <row r="9" ht="22" customHeight="1" spans="1:7" x14ac:dyDescent="0.25">
      <c r="A9" s="10" t="s">
        <v>14</v>
      </c>
      <c r="B9" s="11">
        <v>0.005</v>
      </c>
      <c r="C9" s="12">
        <v>188</v>
      </c>
      <c r="D9" s="12">
        <f>C9*12</f>
      </c>
      <c r="E9" s="8"/>
      <c r="F9" s="8"/>
      <c r="G9" s="13">
        <f>F9-D9</f>
      </c>
    </row>
    <row r="10" ht="22" customHeight="1" spans="1:7" x14ac:dyDescent="0.25">
      <c r="A10" s="5" t="s">
        <v>15</v>
      </c>
      <c r="B10" s="6">
        <v>0.005</v>
      </c>
      <c r="C10" s="7">
        <v>188</v>
      </c>
      <c r="D10" s="7">
        <f>C10*12</f>
      </c>
      <c r="E10" s="8"/>
      <c r="F10" s="8"/>
      <c r="G10" s="9">
        <f>F10-D10</f>
      </c>
    </row>
    <row r="11" ht="26" customHeight="1" spans="1:7" x14ac:dyDescent="0.25">
      <c r="A11" s="14" t="s">
        <v>16</v>
      </c>
      <c r="B11" s="15">
        <f>SUM(B4:B10)</f>
      </c>
      <c r="C11" s="16">
        <f>SUM(C4:C10)</f>
      </c>
      <c r="D11" s="16">
        <f>SUM(D4:D10)</f>
      </c>
      <c r="E11" s="16">
        <f>SUM(E4:E10)</f>
      </c>
      <c r="F11" s="16">
        <f>SUM(F4:F10)</f>
      </c>
      <c r="G11" s="17">
        <f>SUM(G4:G10)</f>
      </c>
    </row>
    <row r="13" spans="1:7" x14ac:dyDescent="0.25">
      <c r="A13" s="18" t="s">
        <v>17</v>
      </c>
      <c r="B13" s="18"/>
      <c r="C13" s="18"/>
      <c r="D13" s="18"/>
      <c r="E13" s="18"/>
      <c r="F13" s="18"/>
      <c r="G13" s="18"/>
    </row>
    <row r="14" spans="1:7" x14ac:dyDescent="0.25">
      <c r="A14" s="19" t="s">
        <v>18</v>
      </c>
      <c r="B14" s="19"/>
      <c r="C14" s="19"/>
      <c r="D14" s="19"/>
      <c r="E14" s="19"/>
      <c r="F14" s="19"/>
      <c r="G14" s="19"/>
    </row>
  </sheetData>
  <mergeCells count="4">
    <mergeCell ref="A1:G1"/>
    <mergeCell ref="A2:G2"/>
    <mergeCell ref="A13:G13"/>
    <mergeCell ref="A14:G14"/>
  </mergeCells>
  <conditionalFormatting sqref="G4:G10">
    <cfRule type="cellIs" dxfId="0" priority="1" operator="greaterThan">
      <formula>0</formula>
    </cfRule>
    <cfRule type="cellIs" dxfId="1" priority="2" operator="lessThan">
      <formula>0</formula>
    </cfRule>
  </conditionalFormatting>
  <pageMargins left="0.5" right="0.5" top="0.75" bottom="0.75" header="0.3" footer="0.3"/>
  <pageSetup paperSize="9" orientation="landscape" horizontalDpi="4294967295" verticalDpi="4294967295" scale="100" fitToWidth="1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workbookViewId="0">
      <pane ySplit="2" topLeftCell="A3" activePane="bottomLeft" state="frozen"/>
      <selection pane="bottomLeft" activeCell="A3" sqref="A3"/>
    </sheetView>
  </sheetViews>
  <sheetFormatPr defaultRowHeight="15" outlineLevelRow="0" outlineLevelCol="0" x14ac:dyDescent="55"/>
  <cols>
    <col min="1" max="1" width="42" customWidth="1"/>
    <col min="2" max="2" width="14" customWidth="1"/>
    <col min="3" max="7" width="16" customWidth="1"/>
    <col min="8" max="8" width="28" customWidth="1"/>
  </cols>
  <sheetData>
    <row r="1" ht="36" customHeight="1" spans="1:8" x14ac:dyDescent="0.25">
      <c r="A1" s="1" t="s">
        <v>19</v>
      </c>
      <c r="B1" s="1"/>
      <c r="C1" s="1"/>
      <c r="D1" s="1"/>
      <c r="E1" s="1"/>
      <c r="F1" s="1"/>
      <c r="G1" s="1"/>
      <c r="H1" s="1"/>
    </row>
    <row r="2" ht="28" customHeight="1" spans="1:8" x14ac:dyDescent="0.25">
      <c r="A2" s="3" t="s">
        <v>20</v>
      </c>
      <c r="B2" s="4" t="s">
        <v>21</v>
      </c>
      <c r="C2" s="4" t="s">
        <v>22</v>
      </c>
      <c r="D2" s="4" t="s">
        <v>23</v>
      </c>
      <c r="E2" s="4" t="s">
        <v>6</v>
      </c>
      <c r="F2" s="4" t="s">
        <v>7</v>
      </c>
      <c r="G2" s="4" t="s">
        <v>8</v>
      </c>
      <c r="H2" s="4" t="s">
        <v>24</v>
      </c>
    </row>
    <row r="3" ht="24" customHeight="1" spans="1:8" x14ac:dyDescent="0.25">
      <c r="A3" s="20" t="s">
        <v>25</v>
      </c>
      <c r="B3" s="21">
        <v>0.65</v>
      </c>
      <c r="C3" s="22">
        <v>24375</v>
      </c>
      <c r="D3" s="22">
        <v>292500</v>
      </c>
      <c r="E3" s="23"/>
      <c r="F3" s="23"/>
      <c r="G3" s="24">
        <f>F3-D3</f>
      </c>
      <c r="H3" s="25" t="s">
        <v>26</v>
      </c>
    </row>
    <row r="4" ht="22" customHeight="1" spans="1:8" x14ac:dyDescent="0.25">
      <c r="A4" s="26" t="s">
        <v>27</v>
      </c>
      <c r="B4" s="27"/>
      <c r="C4" s="12">
        <v>18750</v>
      </c>
      <c r="D4" s="12">
        <v>225000</v>
      </c>
      <c r="E4" s="8"/>
      <c r="F4" s="8"/>
      <c r="G4" s="13">
        <f>F4-D4</f>
      </c>
      <c r="H4" s="28" t="s">
        <v>28</v>
      </c>
    </row>
    <row r="5" ht="22" customHeight="1" spans="1:8" x14ac:dyDescent="0.25">
      <c r="A5" s="29" t="s">
        <v>29</v>
      </c>
      <c r="B5" s="30"/>
      <c r="C5" s="7">
        <v>3333</v>
      </c>
      <c r="D5" s="7">
        <v>40000</v>
      </c>
      <c r="E5" s="8"/>
      <c r="F5" s="8"/>
      <c r="G5" s="9">
        <f>F5-D5</f>
      </c>
      <c r="H5" s="31" t="s">
        <v>30</v>
      </c>
    </row>
    <row r="6" ht="22" customHeight="1" spans="1:8" x14ac:dyDescent="0.25">
      <c r="A6" s="26" t="s">
        <v>31</v>
      </c>
      <c r="B6" s="27"/>
      <c r="C6" s="12">
        <v>1250</v>
      </c>
      <c r="D6" s="12">
        <v>15000</v>
      </c>
      <c r="E6" s="8"/>
      <c r="F6" s="8"/>
      <c r="G6" s="13">
        <f>F6-D6</f>
      </c>
      <c r="H6" s="28" t="s">
        <v>32</v>
      </c>
    </row>
    <row r="7" ht="22" customHeight="1" spans="1:8" x14ac:dyDescent="0.25">
      <c r="A7" s="29" t="s">
        <v>33</v>
      </c>
      <c r="B7" s="30"/>
      <c r="C7" s="7">
        <v>500</v>
      </c>
      <c r="D7" s="7">
        <v>6000</v>
      </c>
      <c r="E7" s="8"/>
      <c r="F7" s="8"/>
      <c r="G7" s="9">
        <f>F7-D7</f>
      </c>
      <c r="H7" s="31" t="s">
        <v>34</v>
      </c>
    </row>
    <row r="8" ht="22" customHeight="1" spans="1:8" x14ac:dyDescent="0.25">
      <c r="A8" s="26" t="s">
        <v>35</v>
      </c>
      <c r="B8" s="27"/>
      <c r="C8" s="12">
        <v>542</v>
      </c>
      <c r="D8" s="12">
        <v>6500</v>
      </c>
      <c r="E8" s="8"/>
      <c r="F8" s="8"/>
      <c r="G8" s="13">
        <f>F8-D8</f>
      </c>
      <c r="H8" s="28" t="s">
        <v>36</v>
      </c>
    </row>
    <row r="9" ht="24" customHeight="1" spans="1:8" x14ac:dyDescent="0.25">
      <c r="A9" s="20" t="s">
        <v>37</v>
      </c>
      <c r="B9" s="21">
        <v>0.15</v>
      </c>
      <c r="C9" s="22">
        <v>5625</v>
      </c>
      <c r="D9" s="22">
        <v>67500</v>
      </c>
      <c r="E9" s="23"/>
      <c r="F9" s="23"/>
      <c r="G9" s="24">
        <f>F9-D9</f>
      </c>
      <c r="H9" s="25" t="s">
        <v>38</v>
      </c>
    </row>
    <row r="10" ht="22" customHeight="1" spans="1:8" x14ac:dyDescent="0.25">
      <c r="A10" s="26" t="s">
        <v>39</v>
      </c>
      <c r="B10" s="27"/>
      <c r="C10" s="12">
        <v>4000</v>
      </c>
      <c r="D10" s="12">
        <v>48000</v>
      </c>
      <c r="E10" s="8"/>
      <c r="F10" s="8"/>
      <c r="G10" s="13">
        <f>F10-D10</f>
      </c>
      <c r="H10" s="28" t="s">
        <v>40</v>
      </c>
    </row>
    <row r="11" ht="22" customHeight="1" spans="1:8" x14ac:dyDescent="0.25">
      <c r="A11" s="29" t="s">
        <v>41</v>
      </c>
      <c r="B11" s="30"/>
      <c r="C11" s="7">
        <v>1000</v>
      </c>
      <c r="D11" s="7">
        <v>12000</v>
      </c>
      <c r="E11" s="8"/>
      <c r="F11" s="8"/>
      <c r="G11" s="9">
        <f>F11-D11</f>
      </c>
      <c r="H11" s="31" t="s">
        <v>42</v>
      </c>
    </row>
    <row r="12" ht="22" customHeight="1" spans="1:8" x14ac:dyDescent="0.25">
      <c r="A12" s="26" t="s">
        <v>43</v>
      </c>
      <c r="B12" s="27"/>
      <c r="C12" s="12">
        <v>625</v>
      </c>
      <c r="D12" s="12">
        <v>7500</v>
      </c>
      <c r="E12" s="8"/>
      <c r="F12" s="8"/>
      <c r="G12" s="13">
        <f>F12-D12</f>
      </c>
      <c r="H12" s="28" t="s">
        <v>44</v>
      </c>
    </row>
    <row r="13" ht="24" customHeight="1" spans="1:8" x14ac:dyDescent="0.25">
      <c r="A13" s="20" t="s">
        <v>45</v>
      </c>
      <c r="B13" s="21">
        <v>0.07</v>
      </c>
      <c r="C13" s="22">
        <v>2625</v>
      </c>
      <c r="D13" s="22">
        <v>31500</v>
      </c>
      <c r="E13" s="23"/>
      <c r="F13" s="23"/>
      <c r="G13" s="24">
        <f>F13-D13</f>
      </c>
      <c r="H13" s="25" t="s">
        <v>46</v>
      </c>
    </row>
    <row r="14" ht="22" customHeight="1" spans="1:8" x14ac:dyDescent="0.25">
      <c r="A14" s="26" t="s">
        <v>47</v>
      </c>
      <c r="B14" s="27"/>
      <c r="C14" s="12">
        <v>1667</v>
      </c>
      <c r="D14" s="12">
        <v>20000</v>
      </c>
      <c r="E14" s="8"/>
      <c r="F14" s="8"/>
      <c r="G14" s="13">
        <f>F14-D14</f>
      </c>
      <c r="H14" s="28" t="s">
        <v>48</v>
      </c>
    </row>
    <row r="15" ht="22" customHeight="1" spans="1:8" x14ac:dyDescent="0.25">
      <c r="A15" s="29" t="s">
        <v>49</v>
      </c>
      <c r="B15" s="30"/>
      <c r="C15" s="7">
        <v>500</v>
      </c>
      <c r="D15" s="7">
        <v>6000</v>
      </c>
      <c r="E15" s="8"/>
      <c r="F15" s="8"/>
      <c r="G15" s="9">
        <f>F15-D15</f>
      </c>
      <c r="H15" s="31" t="s">
        <v>50</v>
      </c>
    </row>
    <row r="16" ht="22" customHeight="1" spans="1:8" x14ac:dyDescent="0.25">
      <c r="A16" s="26" t="s">
        <v>51</v>
      </c>
      <c r="B16" s="27"/>
      <c r="C16" s="12">
        <v>458</v>
      </c>
      <c r="D16" s="12">
        <v>5500</v>
      </c>
      <c r="E16" s="8"/>
      <c r="F16" s="8"/>
      <c r="G16" s="13">
        <f>F16-D16</f>
      </c>
      <c r="H16" s="28" t="s">
        <v>52</v>
      </c>
    </row>
    <row r="17" ht="24" customHeight="1" spans="1:8" x14ac:dyDescent="0.25">
      <c r="A17" s="20" t="s">
        <v>53</v>
      </c>
      <c r="B17" s="21">
        <v>0.04</v>
      </c>
      <c r="C17" s="22">
        <v>1500</v>
      </c>
      <c r="D17" s="22">
        <v>18000</v>
      </c>
      <c r="E17" s="23"/>
      <c r="F17" s="23"/>
      <c r="G17" s="24">
        <f>F17-D17</f>
      </c>
      <c r="H17" s="25" t="s">
        <v>54</v>
      </c>
    </row>
    <row r="18" ht="22" customHeight="1" spans="1:8" x14ac:dyDescent="0.25">
      <c r="A18" s="26" t="s">
        <v>55</v>
      </c>
      <c r="B18" s="27"/>
      <c r="C18" s="12">
        <v>833</v>
      </c>
      <c r="D18" s="12">
        <v>10000</v>
      </c>
      <c r="E18" s="8"/>
      <c r="F18" s="8"/>
      <c r="G18" s="13">
        <f>F18-D18</f>
      </c>
      <c r="H18" s="28" t="s">
        <v>56</v>
      </c>
    </row>
    <row r="19" ht="22" customHeight="1" spans="1:8" x14ac:dyDescent="0.25">
      <c r="A19" s="29" t="s">
        <v>57</v>
      </c>
      <c r="B19" s="30"/>
      <c r="C19" s="7">
        <v>417</v>
      </c>
      <c r="D19" s="7">
        <v>5000</v>
      </c>
      <c r="E19" s="8"/>
      <c r="F19" s="8"/>
      <c r="G19" s="9">
        <f>F19-D19</f>
      </c>
      <c r="H19" s="31" t="s">
        <v>58</v>
      </c>
    </row>
    <row r="20" ht="22" customHeight="1" spans="1:8" x14ac:dyDescent="0.25">
      <c r="A20" s="26" t="s">
        <v>59</v>
      </c>
      <c r="B20" s="27"/>
      <c r="C20" s="12">
        <v>250</v>
      </c>
      <c r="D20" s="12">
        <v>3000</v>
      </c>
      <c r="E20" s="8"/>
      <c r="F20" s="8"/>
      <c r="G20" s="13">
        <f>F20-D20</f>
      </c>
      <c r="H20" s="28" t="s">
        <v>60</v>
      </c>
    </row>
    <row r="21" ht="24" customHeight="1" spans="1:8" x14ac:dyDescent="0.25">
      <c r="A21" s="20" t="s">
        <v>61</v>
      </c>
      <c r="B21" s="21">
        <v>0.03</v>
      </c>
      <c r="C21" s="22">
        <v>1125</v>
      </c>
      <c r="D21" s="22">
        <v>13500</v>
      </c>
      <c r="E21" s="23"/>
      <c r="F21" s="23"/>
      <c r="G21" s="24">
        <f>F21-D21</f>
      </c>
      <c r="H21" s="25" t="s">
        <v>62</v>
      </c>
    </row>
    <row r="22" ht="22" customHeight="1" spans="1:8" x14ac:dyDescent="0.25">
      <c r="A22" s="26" t="s">
        <v>63</v>
      </c>
      <c r="B22" s="27"/>
      <c r="C22" s="12">
        <v>458</v>
      </c>
      <c r="D22" s="12">
        <v>5500</v>
      </c>
      <c r="E22" s="8"/>
      <c r="F22" s="8"/>
      <c r="G22" s="13">
        <f>F22-D22</f>
      </c>
      <c r="H22" s="28" t="s">
        <v>64</v>
      </c>
    </row>
    <row r="23" ht="22" customHeight="1" spans="1:8" x14ac:dyDescent="0.25">
      <c r="A23" s="29" t="s">
        <v>65</v>
      </c>
      <c r="B23" s="30"/>
      <c r="C23" s="7">
        <v>333</v>
      </c>
      <c r="D23" s="7">
        <v>4000</v>
      </c>
      <c r="E23" s="8"/>
      <c r="F23" s="8"/>
      <c r="G23" s="9">
        <f>F23-D23</f>
      </c>
      <c r="H23" s="31" t="s">
        <v>66</v>
      </c>
    </row>
    <row r="24" ht="22" customHeight="1" spans="1:8" x14ac:dyDescent="0.25">
      <c r="A24" s="26" t="s">
        <v>67</v>
      </c>
      <c r="B24" s="27"/>
      <c r="C24" s="12">
        <v>333</v>
      </c>
      <c r="D24" s="12">
        <v>4000</v>
      </c>
      <c r="E24" s="8"/>
      <c r="F24" s="8"/>
      <c r="G24" s="13">
        <f>F24-D24</f>
      </c>
      <c r="H24" s="28" t="s">
        <v>68</v>
      </c>
    </row>
    <row r="25" ht="24" customHeight="1" spans="1:8" x14ac:dyDescent="0.25">
      <c r="A25" s="20" t="s">
        <v>69</v>
      </c>
      <c r="B25" s="21">
        <v>0.02</v>
      </c>
      <c r="C25" s="22">
        <v>750</v>
      </c>
      <c r="D25" s="22">
        <v>9000</v>
      </c>
      <c r="E25" s="23"/>
      <c r="F25" s="23"/>
      <c r="G25" s="24">
        <f>F25-D25</f>
      </c>
      <c r="H25" s="25" t="s">
        <v>70</v>
      </c>
    </row>
    <row r="26" ht="22" customHeight="1" spans="1:8" x14ac:dyDescent="0.25">
      <c r="A26" s="26" t="s">
        <v>71</v>
      </c>
      <c r="B26" s="27"/>
      <c r="C26" s="12">
        <v>333</v>
      </c>
      <c r="D26" s="12">
        <v>4000</v>
      </c>
      <c r="E26" s="8"/>
      <c r="F26" s="8"/>
      <c r="G26" s="13">
        <f>F26-D26</f>
      </c>
      <c r="H26" s="28" t="s">
        <v>72</v>
      </c>
    </row>
    <row r="27" ht="22" customHeight="1" spans="1:8" x14ac:dyDescent="0.25">
      <c r="A27" s="29" t="s">
        <v>73</v>
      </c>
      <c r="B27" s="30"/>
      <c r="C27" s="7">
        <v>250</v>
      </c>
      <c r="D27" s="7">
        <v>3000</v>
      </c>
      <c r="E27" s="8"/>
      <c r="F27" s="8"/>
      <c r="G27" s="9">
        <f>F27-D27</f>
      </c>
      <c r="H27" s="31" t="s">
        <v>74</v>
      </c>
    </row>
    <row r="28" ht="22" customHeight="1" spans="1:8" x14ac:dyDescent="0.25">
      <c r="A28" s="26" t="s">
        <v>75</v>
      </c>
      <c r="B28" s="27"/>
      <c r="C28" s="12">
        <v>167</v>
      </c>
      <c r="D28" s="12">
        <v>2000</v>
      </c>
      <c r="E28" s="8"/>
      <c r="F28" s="8"/>
      <c r="G28" s="13">
        <f>F28-D28</f>
      </c>
      <c r="H28" s="28" t="s">
        <v>76</v>
      </c>
    </row>
    <row r="29" ht="24" customHeight="1" spans="1:8" x14ac:dyDescent="0.25">
      <c r="A29" s="20" t="s">
        <v>77</v>
      </c>
      <c r="B29" s="21">
        <v>0.01</v>
      </c>
      <c r="C29" s="22">
        <v>375</v>
      </c>
      <c r="D29" s="22">
        <v>4500</v>
      </c>
      <c r="E29" s="23"/>
      <c r="F29" s="23"/>
      <c r="G29" s="24">
        <f>F29-D29</f>
      </c>
      <c r="H29" s="25" t="s">
        <v>78</v>
      </c>
    </row>
    <row r="30" ht="24" customHeight="1" spans="1:8" x14ac:dyDescent="0.25">
      <c r="A30" s="20" t="s">
        <v>79</v>
      </c>
      <c r="B30" s="21">
        <v>0.01</v>
      </c>
      <c r="C30" s="22">
        <v>375</v>
      </c>
      <c r="D30" s="22">
        <v>4500</v>
      </c>
      <c r="E30" s="23"/>
      <c r="F30" s="23"/>
      <c r="G30" s="24">
        <f>F30-D30</f>
      </c>
      <c r="H30" s="25" t="s">
        <v>80</v>
      </c>
    </row>
    <row r="31" ht="26" customHeight="1" spans="1:8" x14ac:dyDescent="0.25">
      <c r="A31" s="14" t="s">
        <v>81</v>
      </c>
      <c r="B31" s="15">
        <f>SUM(B3:B30)</f>
      </c>
      <c r="C31" s="16">
        <f>SUM(C3:C30)</f>
      </c>
      <c r="D31" s="16">
        <f>SUM(D3:D30)</f>
      </c>
      <c r="E31" s="16">
        <f>SUM(E3:E30)</f>
      </c>
      <c r="F31" s="16">
        <f>SUM(F3:F30)</f>
      </c>
      <c r="G31" s="17">
        <f>SUM(G3:G30)</f>
      </c>
      <c r="H31" s="32" t="s">
        <v>82</v>
      </c>
    </row>
    <row r="32" ht="26" customHeight="1" spans="1:8" x14ac:dyDescent="0.25">
      <c r="A32" s="33" t="s">
        <v>83</v>
      </c>
      <c r="B32" s="34"/>
      <c r="C32" s="35">
        <f>'Revenue Planning'!C11-C31</f>
      </c>
      <c r="D32" s="35">
        <f>'Revenue Planning'!D11-D31</f>
      </c>
      <c r="E32" s="34"/>
      <c r="F32" s="34"/>
      <c r="G32" s="34"/>
      <c r="H32" s="33" t="s">
        <v>84</v>
      </c>
    </row>
  </sheetData>
  <mergeCells count="1">
    <mergeCell ref="A1:H1"/>
  </mergeCells>
  <conditionalFormatting sqref="G3:G30">
    <cfRule type="cellIs" dxfId="2" priority="1" operator="greaterThan">
      <formula>0</formula>
    </cfRule>
    <cfRule type="cellIs" dxfId="3" priority="2" operator="lessThan">
      <formula>0</formula>
    </cfRule>
  </conditionalFormatting>
  <pageMargins left="0.5" right="0.5" top="0.75" bottom="0.75" header="0.3" footer="0.3"/>
  <pageSetup paperSize="9" orientation="landscape" horizontalDpi="4294967295" verticalDpi="4294967295" scale="100" fitToWidth="1" fitToHeight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workbookViewId="0">
      <pane ySplit="1" topLeftCell="A2" activePane="bottomLeft" state="frozen"/>
      <selection pane="bottomLeft" activeCell="A2" sqref="A2"/>
    </sheetView>
  </sheetViews>
  <sheetFormatPr defaultRowHeight="15" outlineLevelRow="0" outlineLevelCol="0" x14ac:dyDescent="55"/>
  <cols>
    <col min="1" max="1" width="36" customWidth="1"/>
    <col min="2" max="6" width="18" customWidth="1"/>
  </cols>
  <sheetData>
    <row r="1" ht="36" customHeight="1" spans="1:6" x14ac:dyDescent="0.25">
      <c r="A1" s="1" t="s">
        <v>85</v>
      </c>
      <c r="B1" s="1"/>
      <c r="C1" s="1"/>
      <c r="D1" s="1"/>
      <c r="E1" s="1"/>
      <c r="F1" s="1"/>
    </row>
    <row r="3" spans="1:1" x14ac:dyDescent="0.25">
      <c r="A3" s="36" t="s">
        <v>86</v>
      </c>
    </row>
    <row r="4" spans="1:2" x14ac:dyDescent="0.25">
      <c r="A4" s="37" t="s">
        <v>87</v>
      </c>
      <c r="B4" s="38" t="s">
        <v>88</v>
      </c>
    </row>
    <row r="5" spans="1:2" x14ac:dyDescent="0.25">
      <c r="A5" s="39" t="s">
        <v>87</v>
      </c>
      <c r="B5" s="38" t="s">
        <v>89</v>
      </c>
    </row>
    <row r="7" ht="28" customHeight="1" spans="1:6" x14ac:dyDescent="0.25">
      <c r="A7" s="3" t="s">
        <v>90</v>
      </c>
      <c r="B7" s="4" t="s">
        <v>91</v>
      </c>
      <c r="C7" s="4" t="s">
        <v>92</v>
      </c>
      <c r="D7" s="4" t="s">
        <v>93</v>
      </c>
      <c r="E7" s="4" t="s">
        <v>94</v>
      </c>
      <c r="F7" s="4" t="s">
        <v>95</v>
      </c>
    </row>
    <row r="8" ht="22" customHeight="1" spans="1:6" x14ac:dyDescent="0.25">
      <c r="A8" s="5" t="s">
        <v>96</v>
      </c>
      <c r="B8" s="40">
        <v>8</v>
      </c>
      <c r="C8" s="41">
        <v>4</v>
      </c>
      <c r="D8" s="42">
        <f>CEILING(B8/C8,1)</f>
      </c>
      <c r="E8" s="43">
        <v>16</v>
      </c>
      <c r="F8" s="44">
        <f>D8*E8*10*260</f>
      </c>
    </row>
    <row r="9" ht="22" customHeight="1" spans="1:6" x14ac:dyDescent="0.25">
      <c r="A9" s="10" t="s">
        <v>97</v>
      </c>
      <c r="B9" s="40">
        <v>10</v>
      </c>
      <c r="C9" s="41">
        <v>5</v>
      </c>
      <c r="D9" s="42">
        <f>CEILING(B9/C9,1)</f>
      </c>
      <c r="E9" s="43">
        <v>15</v>
      </c>
      <c r="F9" s="44">
        <f>D9*E9*10*260</f>
      </c>
    </row>
    <row r="10" ht="22" customHeight="1" spans="1:6" x14ac:dyDescent="0.25">
      <c r="A10" s="5" t="s">
        <v>98</v>
      </c>
      <c r="B10" s="40">
        <v>12</v>
      </c>
      <c r="C10" s="41">
        <v>6</v>
      </c>
      <c r="D10" s="42">
        <f>CEILING(B10/C10,1)</f>
      </c>
      <c r="E10" s="43">
        <v>15</v>
      </c>
      <c r="F10" s="44">
        <f>D10*E10*10*260</f>
      </c>
    </row>
    <row r="11" ht="22" customHeight="1" spans="1:6" x14ac:dyDescent="0.25">
      <c r="A11" s="10" t="s">
        <v>99</v>
      </c>
      <c r="B11" s="40">
        <v>15</v>
      </c>
      <c r="C11" s="41">
        <v>10</v>
      </c>
      <c r="D11" s="42">
        <f>CEILING(B11/C11,1)</f>
      </c>
      <c r="E11" s="43">
        <v>14</v>
      </c>
      <c r="F11" s="44">
        <f>D11*E11*10*260</f>
      </c>
    </row>
    <row r="12" ht="22" customHeight="1" spans="1:6" x14ac:dyDescent="0.25">
      <c r="A12" s="5" t="s">
        <v>100</v>
      </c>
      <c r="B12" s="40">
        <v>5</v>
      </c>
      <c r="C12" s="41">
        <v>12</v>
      </c>
      <c r="D12" s="42">
        <f>CEILING(B12/C12,1)</f>
      </c>
      <c r="E12" s="43">
        <v>14</v>
      </c>
      <c r="F12" s="44">
        <f>D12*E12*10*260</f>
      </c>
    </row>
    <row r="13" ht="26" customHeight="1" spans="1:6" x14ac:dyDescent="0.25">
      <c r="A13" s="14" t="s">
        <v>101</v>
      </c>
      <c r="B13" s="45">
        <f>SUM(B8:B12)</f>
      </c>
      <c r="C13" s="32"/>
      <c r="D13" s="46">
        <f>SUM(D8:D12)</f>
      </c>
      <c r="E13" s="32"/>
      <c r="F13" s="16">
        <f>SUM(F8:F12)</f>
      </c>
    </row>
    <row r="15" ht="28" customHeight="1" spans="1:3" x14ac:dyDescent="0.25">
      <c r="A15" s="4" t="s">
        <v>102</v>
      </c>
      <c r="B15" s="4"/>
      <c r="C15" s="4" t="s">
        <v>103</v>
      </c>
    </row>
    <row r="16" ht="22" customHeight="1" spans="1:3" x14ac:dyDescent="0.25">
      <c r="A16" s="30" t="s">
        <v>104</v>
      </c>
      <c r="B16" s="30"/>
      <c r="C16" s="7">
        <f>F13</f>
      </c>
    </row>
    <row r="17" ht="22" customHeight="1" spans="1:3" x14ac:dyDescent="0.25">
      <c r="A17" s="27" t="s">
        <v>105</v>
      </c>
      <c r="B17" s="27"/>
      <c r="C17" s="12">
        <v>55000</v>
      </c>
    </row>
    <row r="18" ht="22" customHeight="1" spans="1:3" x14ac:dyDescent="0.25">
      <c r="A18" s="30" t="s">
        <v>106</v>
      </c>
      <c r="B18" s="30"/>
      <c r="C18" s="7">
        <v>42000</v>
      </c>
    </row>
    <row r="19" ht="22" customHeight="1" spans="1:3" x14ac:dyDescent="0.25">
      <c r="A19" s="27" t="s">
        <v>107</v>
      </c>
      <c r="B19" s="27"/>
      <c r="C19" s="12">
        <v>15000</v>
      </c>
    </row>
    <row r="20" ht="24" customHeight="1" spans="1:3" x14ac:dyDescent="0.25">
      <c r="A20" s="47" t="s">
        <v>108</v>
      </c>
      <c r="B20" s="47"/>
      <c r="C20" s="48">
        <f>SUM(C16:C19)</f>
      </c>
    </row>
    <row r="21" ht="22" customHeight="1" spans="1:3" x14ac:dyDescent="0.25">
      <c r="A21" s="27" t="s">
        <v>109</v>
      </c>
      <c r="B21" s="27"/>
      <c r="C21" s="12">
        <f>C20*0.18</f>
      </c>
    </row>
    <row r="22" ht="24" customHeight="1" spans="1:3" x14ac:dyDescent="0.25">
      <c r="A22" s="49" t="s">
        <v>110</v>
      </c>
      <c r="B22" s="49"/>
      <c r="C22" s="48">
        <f>C20+C21</f>
      </c>
    </row>
    <row r="24" ht="28" customHeight="1" spans="1:3" x14ac:dyDescent="0.25">
      <c r="A24" s="4" t="s">
        <v>111</v>
      </c>
      <c r="B24" s="4"/>
      <c r="C24" s="4" t="s">
        <v>112</v>
      </c>
    </row>
    <row r="25" ht="22" customHeight="1" spans="1:3" x14ac:dyDescent="0.25">
      <c r="A25" s="30" t="s">
        <v>113</v>
      </c>
      <c r="B25" s="30"/>
      <c r="C25" s="41">
        <v>10</v>
      </c>
    </row>
    <row r="26" ht="22" customHeight="1" spans="1:3" x14ac:dyDescent="0.25">
      <c r="A26" s="27" t="s">
        <v>114</v>
      </c>
      <c r="B26" s="27"/>
      <c r="C26" s="41">
        <v>260</v>
      </c>
    </row>
    <row r="27" ht="22" customHeight="1" spans="1:3" x14ac:dyDescent="0.25">
      <c r="A27" s="30" t="s">
        <v>115</v>
      </c>
      <c r="B27" s="30"/>
      <c r="C27" s="50">
        <v>0.18</v>
      </c>
    </row>
    <row r="28" ht="22" customHeight="1" spans="1:3" x14ac:dyDescent="0.25">
      <c r="A28" s="27" t="s">
        <v>116</v>
      </c>
      <c r="B28" s="27"/>
      <c r="C28" s="50">
        <v>0.9</v>
      </c>
    </row>
  </sheetData>
  <mergeCells count="14">
    <mergeCell ref="A1:F1"/>
    <mergeCell ref="A15:B15"/>
    <mergeCell ref="A16:B16"/>
    <mergeCell ref="A17:B17"/>
    <mergeCell ref="A18:B18"/>
    <mergeCell ref="A19:B19"/>
    <mergeCell ref="A20:B20"/>
    <mergeCell ref="A21:B21"/>
    <mergeCell ref="A22:B22"/>
    <mergeCell ref="A24:B24"/>
    <mergeCell ref="A25:B25"/>
    <mergeCell ref="A26:B26"/>
    <mergeCell ref="A27:B27"/>
    <mergeCell ref="A28:B28"/>
  </mergeCells>
  <pageMargins left="0.5" right="0.5" top="0.75" bottom="0.75" header="0.3" footer="0.3"/>
  <pageSetup paperSize="9" orientation="landscape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workbookViewId="0">
      <pane ySplit="1" topLeftCell="A2" activePane="bottomLeft" state="frozen"/>
      <selection pane="bottomLeft" activeCell="A2" sqref="A2"/>
    </sheetView>
  </sheetViews>
  <sheetFormatPr defaultRowHeight="15" outlineLevelRow="0" outlineLevelCol="0" x14ac:dyDescent="55"/>
  <cols>
    <col min="1" max="1" width="38" customWidth="1"/>
    <col min="2" max="2" width="18" customWidth="1"/>
    <col min="3" max="3" width="4" customWidth="1"/>
    <col min="4" max="8" width="16" customWidth="1"/>
  </cols>
  <sheetData>
    <row r="1" ht="36" customHeight="1" spans="1:8" x14ac:dyDescent="0.25">
      <c r="A1" s="1" t="s">
        <v>117</v>
      </c>
      <c r="B1" s="1"/>
      <c r="C1" s="1"/>
      <c r="D1" s="1"/>
      <c r="E1" s="1"/>
      <c r="F1" s="1"/>
      <c r="G1" s="1"/>
      <c r="H1" s="1"/>
    </row>
    <row r="3" ht="28" customHeight="1" spans="1:2" x14ac:dyDescent="0.25">
      <c r="A3" s="3" t="s">
        <v>118</v>
      </c>
      <c r="B3" s="4" t="s">
        <v>112</v>
      </c>
    </row>
    <row r="4" ht="22" customHeight="1" spans="1:2" x14ac:dyDescent="0.25">
      <c r="A4" s="5" t="s">
        <v>119</v>
      </c>
      <c r="B4" s="40">
        <v>50</v>
      </c>
    </row>
    <row r="5" ht="22" customHeight="1" spans="1:2" x14ac:dyDescent="0.25">
      <c r="A5" s="10" t="s">
        <v>120</v>
      </c>
      <c r="B5" s="8">
        <v>750</v>
      </c>
    </row>
    <row r="6" ht="22" customHeight="1" spans="1:2" x14ac:dyDescent="0.25">
      <c r="A6" s="5" t="s">
        <v>121</v>
      </c>
      <c r="B6" s="8">
        <v>22000</v>
      </c>
    </row>
    <row r="7" ht="22" customHeight="1" spans="1:2" x14ac:dyDescent="0.25">
      <c r="A7" s="10" t="s">
        <v>122</v>
      </c>
      <c r="B7" s="8">
        <v>200</v>
      </c>
    </row>
    <row r="9" ht="28" customHeight="1" spans="1:2" x14ac:dyDescent="0.25">
      <c r="A9" s="3" t="s">
        <v>123</v>
      </c>
      <c r="B9" s="4" t="s">
        <v>112</v>
      </c>
    </row>
    <row r="10" ht="22" customHeight="1" spans="1:2" x14ac:dyDescent="0.25">
      <c r="A10" s="5" t="s">
        <v>124</v>
      </c>
      <c r="B10" s="44">
        <f>B5-B7</f>
      </c>
    </row>
    <row r="11" ht="24" customHeight="1" spans="1:2" x14ac:dyDescent="0.25">
      <c r="A11" s="20" t="s">
        <v>125</v>
      </c>
      <c r="B11" s="51">
        <f>CEILING(B6/(B5-B7),1)</f>
      </c>
    </row>
    <row r="12" ht="22" customHeight="1" spans="1:2" x14ac:dyDescent="0.25">
      <c r="A12" s="5" t="s">
        <v>126</v>
      </c>
      <c r="B12" s="52">
        <f>B11/B4</f>
      </c>
    </row>
    <row r="13" ht="22" customHeight="1" spans="1:2" x14ac:dyDescent="0.25">
      <c r="A13" s="10" t="s">
        <v>127</v>
      </c>
      <c r="B13" s="44">
        <f>B4*B5</f>
      </c>
    </row>
    <row r="14" ht="22" customHeight="1" spans="1:2" x14ac:dyDescent="0.25">
      <c r="A14" s="5" t="s">
        <v>128</v>
      </c>
      <c r="B14" s="44">
        <f>B11*B5</f>
      </c>
    </row>
    <row r="15" ht="22" customHeight="1" spans="1:2" x14ac:dyDescent="0.25">
      <c r="A15" s="10" t="s">
        <v>129</v>
      </c>
      <c r="B15" s="44">
        <f>(B4*B5)-(B6+B4*B7)</f>
      </c>
    </row>
    <row r="16" ht="24" customHeight="1" spans="1:2" x14ac:dyDescent="0.25">
      <c r="A16" s="20" t="s">
        <v>130</v>
      </c>
      <c r="B16" s="48">
        <f>B15*12</f>
      </c>
    </row>
    <row r="19" ht="28" customHeight="1" spans="1:8" x14ac:dyDescent="0.25">
      <c r="A19" s="53" t="s">
        <v>131</v>
      </c>
      <c r="B19" s="53"/>
      <c r="C19" s="53"/>
      <c r="D19" s="53"/>
      <c r="E19" s="53"/>
      <c r="F19" s="53"/>
      <c r="G19" s="53"/>
      <c r="H19" s="53"/>
    </row>
    <row r="20" ht="24" customHeight="1" spans="1:14" x14ac:dyDescent="0.25">
      <c r="A20" s="54" t="s">
        <v>87</v>
      </c>
      <c r="B20" s="55" t="s">
        <v>132</v>
      </c>
      <c r="C20" s="55" t="s">
        <v>133</v>
      </c>
      <c r="D20" s="55" t="s">
        <v>134</v>
      </c>
      <c r="E20" s="55" t="s">
        <v>135</v>
      </c>
      <c r="F20" s="55" t="s">
        <v>136</v>
      </c>
      <c r="G20" s="55" t="s">
        <v>137</v>
      </c>
      <c r="H20" s="55" t="s">
        <v>138</v>
      </c>
      <c r="I20" s="55" t="s">
        <v>139</v>
      </c>
      <c r="J20" s="55" t="s">
        <v>140</v>
      </c>
      <c r="K20" s="55" t="s">
        <v>141</v>
      </c>
      <c r="L20" s="55" t="s">
        <v>142</v>
      </c>
      <c r="M20" s="55" t="s">
        <v>143</v>
      </c>
      <c r="N20" s="55" t="s">
        <v>144</v>
      </c>
    </row>
    <row r="21" ht="22" customHeight="1" spans="1:14" x14ac:dyDescent="0.25">
      <c r="A21" s="56" t="s">
        <v>145</v>
      </c>
      <c r="B21" s="40">
        <v>44</v>
      </c>
      <c r="C21" s="40">
        <v>45</v>
      </c>
      <c r="D21" s="40">
        <v>45</v>
      </c>
      <c r="E21" s="40">
        <v>46</v>
      </c>
      <c r="F21" s="40">
        <v>46</v>
      </c>
      <c r="G21" s="40">
        <v>41</v>
      </c>
      <c r="H21" s="40">
        <v>39</v>
      </c>
      <c r="I21" s="40">
        <v>43</v>
      </c>
      <c r="J21" s="40">
        <v>48</v>
      </c>
      <c r="K21" s="40">
        <v>48</v>
      </c>
      <c r="L21" s="40">
        <v>46</v>
      </c>
      <c r="M21" s="40">
        <v>44</v>
      </c>
      <c r="N21" s="57">
        <f>ROUND(AVERAGE(B21:M21),0)</f>
      </c>
    </row>
    <row r="22" ht="22" customHeight="1" spans="1:14" x14ac:dyDescent="0.25">
      <c r="A22" s="58" t="s">
        <v>146</v>
      </c>
      <c r="B22" s="44">
        <f>B21*B5</f>
      </c>
      <c r="C22" s="44">
        <f>C21*B5</f>
      </c>
      <c r="D22" s="44">
        <f>D21*B5</f>
      </c>
      <c r="E22" s="44">
        <f>E21*B5</f>
      </c>
      <c r="F22" s="44">
        <f>F21*B5</f>
      </c>
      <c r="G22" s="44">
        <f>G21*B5</f>
      </c>
      <c r="H22" s="44">
        <f>H21*B5</f>
      </c>
      <c r="I22" s="44">
        <f>I21*B5</f>
      </c>
      <c r="J22" s="44">
        <f>J21*B5</f>
      </c>
      <c r="K22" s="44">
        <f>K21*B5</f>
      </c>
      <c r="L22" s="44">
        <f>L21*B5</f>
      </c>
      <c r="M22" s="44">
        <f>M21*B5</f>
      </c>
      <c r="N22" s="44">
        <f>SUM(B22:M22)</f>
      </c>
    </row>
    <row r="23" ht="22" customHeight="1" spans="1:14" x14ac:dyDescent="0.25">
      <c r="A23" s="58" t="s">
        <v>147</v>
      </c>
      <c r="B23" s="59">
        <f>B6</f>
      </c>
      <c r="C23" s="59">
        <f>B6</f>
      </c>
      <c r="D23" s="59">
        <f>B6</f>
      </c>
      <c r="E23" s="59">
        <f>B6</f>
      </c>
      <c r="F23" s="59">
        <f>B6</f>
      </c>
      <c r="G23" s="59">
        <f>B6</f>
      </c>
      <c r="H23" s="59">
        <f>B6</f>
      </c>
      <c r="I23" s="59">
        <f>B6</f>
      </c>
      <c r="J23" s="59">
        <f>B6</f>
      </c>
      <c r="K23" s="59">
        <f>B6</f>
      </c>
      <c r="L23" s="59">
        <f>B6</f>
      </c>
      <c r="M23" s="59">
        <f>B6</f>
      </c>
      <c r="N23" s="59">
        <f>SUM(B23:M23)</f>
      </c>
    </row>
    <row r="24" ht="22" customHeight="1" spans="1:14" x14ac:dyDescent="0.25">
      <c r="A24" s="58" t="s">
        <v>148</v>
      </c>
      <c r="B24" s="44">
        <f>B21*B7</f>
      </c>
      <c r="C24" s="44">
        <f>C21*B7</f>
      </c>
      <c r="D24" s="44">
        <f>D21*B7</f>
      </c>
      <c r="E24" s="44">
        <f>E21*B7</f>
      </c>
      <c r="F24" s="44">
        <f>F21*B7</f>
      </c>
      <c r="G24" s="44">
        <f>G21*B7</f>
      </c>
      <c r="H24" s="44">
        <f>H21*B7</f>
      </c>
      <c r="I24" s="44">
        <f>I21*B7</f>
      </c>
      <c r="J24" s="44">
        <f>J21*B7</f>
      </c>
      <c r="K24" s="44">
        <f>K21*B7</f>
      </c>
      <c r="L24" s="44">
        <f>L21*B7</f>
      </c>
      <c r="M24" s="44">
        <f>M21*B7</f>
      </c>
      <c r="N24" s="44">
        <f>SUM(B24:M24)</f>
      </c>
    </row>
    <row r="25" ht="24" customHeight="1" spans="1:14" x14ac:dyDescent="0.25">
      <c r="A25" s="20" t="s">
        <v>149</v>
      </c>
      <c r="B25" s="48">
        <f>B23+B24</f>
      </c>
      <c r="C25" s="48">
        <f>C23+C24</f>
      </c>
      <c r="D25" s="48">
        <f>D23+D24</f>
      </c>
      <c r="E25" s="48">
        <f>E23+E24</f>
      </c>
      <c r="F25" s="48">
        <f>F23+F24</f>
      </c>
      <c r="G25" s="48">
        <f>G23+G24</f>
      </c>
      <c r="H25" s="48">
        <f>H23+H24</f>
      </c>
      <c r="I25" s="48">
        <f>I23+I24</f>
      </c>
      <c r="J25" s="48">
        <f>J23+J24</f>
      </c>
      <c r="K25" s="48">
        <f>K23+K24</f>
      </c>
      <c r="L25" s="48">
        <f>L23+L24</f>
      </c>
      <c r="M25" s="48">
        <f>M23+M24</f>
      </c>
      <c r="N25" s="48">
        <f>SUM(B25:M25)</f>
      </c>
    </row>
    <row r="26" ht="26" customHeight="1" spans="1:14" x14ac:dyDescent="0.25">
      <c r="A26" s="60" t="s">
        <v>150</v>
      </c>
      <c r="B26" s="61">
        <f>B22-B25</f>
      </c>
      <c r="C26" s="61">
        <f>C22-C25</f>
      </c>
      <c r="D26" s="61">
        <f>D22-D25</f>
      </c>
      <c r="E26" s="61">
        <f>E22-E25</f>
      </c>
      <c r="F26" s="61">
        <f>F22-F25</f>
      </c>
      <c r="G26" s="61">
        <f>G22-G25</f>
      </c>
      <c r="H26" s="61">
        <f>H22-H25</f>
      </c>
      <c r="I26" s="61">
        <f>I22-I25</f>
      </c>
      <c r="J26" s="61">
        <f>J22-J25</f>
      </c>
      <c r="K26" s="61">
        <f>K22-K25</f>
      </c>
      <c r="L26" s="61">
        <f>L22-L25</f>
      </c>
      <c r="M26" s="61">
        <f>M22-M25</f>
      </c>
      <c r="N26" s="61">
        <f>SUM(B26:M26)</f>
      </c>
    </row>
    <row r="27" ht="22" customHeight="1" spans="1:14" x14ac:dyDescent="0.25">
      <c r="A27" s="62" t="s">
        <v>151</v>
      </c>
      <c r="B27" s="63">
        <f>B26</f>
      </c>
      <c r="C27" s="63">
        <f>B27+C26</f>
      </c>
      <c r="D27" s="63">
        <f>C27+D26</f>
      </c>
      <c r="E27" s="63">
        <f>D27+E26</f>
      </c>
      <c r="F27" s="63">
        <f>E27+F26</f>
      </c>
      <c r="G27" s="63">
        <f>F27+G26</f>
      </c>
      <c r="H27" s="63">
        <f>G27+H26</f>
      </c>
      <c r="I27" s="63">
        <f>H27+I26</f>
      </c>
      <c r="J27" s="63">
        <f>I27+J26</f>
      </c>
      <c r="K27" s="63">
        <f>J27+K26</f>
      </c>
      <c r="L27" s="63">
        <f>K27+L26</f>
      </c>
      <c r="M27" s="63">
        <f>L27+M26</f>
      </c>
      <c r="N27" s="63">
        <f>M27</f>
      </c>
    </row>
  </sheetData>
  <mergeCells count="2">
    <mergeCell ref="A1:H1"/>
    <mergeCell ref="A19:H19"/>
  </mergeCells>
  <conditionalFormatting sqref="B26:N26">
    <cfRule type="cellIs" dxfId="4" priority="1" operator="greaterThan">
      <formula>0</formula>
    </cfRule>
    <cfRule type="cellIs" dxfId="5" priority="2" operator="lessThan">
      <formula>0</formula>
    </cfRule>
  </conditionalFormatting>
  <pageMargins left="0.5" right="0.5" top="0.75" bottom="0.75" header="0.3" footer="0.3"/>
  <pageSetup paperSize="9" orientation="landscape" horizontalDpi="4294967295" verticalDpi="4294967295" scale="100" fitToWidth="1" fitToHeight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workbookViewId="0">
      <pane xSplit="1" ySplit="2" topLeftCell="B3" activePane="bottomRight" state="frozen"/>
      <selection pane="bottomRight" activeCell="B3" sqref="B3"/>
    </sheetView>
  </sheetViews>
  <sheetFormatPr defaultRowHeight="15" outlineLevelRow="0" outlineLevelCol="0" x14ac:dyDescent="55"/>
  <cols>
    <col min="1" max="1" width="36" customWidth="1"/>
    <col min="2" max="13" width="13" customWidth="1"/>
    <col min="14" max="15" width="16" customWidth="1"/>
  </cols>
  <sheetData>
    <row r="1" ht="36" customHeight="1" spans="1:15" x14ac:dyDescent="0.25">
      <c r="A1" s="1" t="s">
        <v>152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8" customHeight="1" spans="1:15" x14ac:dyDescent="0.25">
      <c r="A2" s="3" t="s">
        <v>153</v>
      </c>
      <c r="B2" s="4" t="s">
        <v>132</v>
      </c>
      <c r="C2" s="4" t="s">
        <v>133</v>
      </c>
      <c r="D2" s="4" t="s">
        <v>134</v>
      </c>
      <c r="E2" s="4" t="s">
        <v>135</v>
      </c>
      <c r="F2" s="4" t="s">
        <v>136</v>
      </c>
      <c r="G2" s="4" t="s">
        <v>137</v>
      </c>
      <c r="H2" s="4" t="s">
        <v>138</v>
      </c>
      <c r="I2" s="4" t="s">
        <v>139</v>
      </c>
      <c r="J2" s="4" t="s">
        <v>140</v>
      </c>
      <c r="K2" s="4" t="s">
        <v>141</v>
      </c>
      <c r="L2" s="4" t="s">
        <v>142</v>
      </c>
      <c r="M2" s="4" t="s">
        <v>143</v>
      </c>
      <c r="N2" s="4" t="s">
        <v>154</v>
      </c>
      <c r="O2" s="4" t="s">
        <v>155</v>
      </c>
    </row>
    <row r="3" ht="24" customHeight="1" spans="1:15" x14ac:dyDescent="0.25">
      <c r="A3" s="20" t="s">
        <v>156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ht="22" customHeight="1" spans="1:15" x14ac:dyDescent="0.25">
      <c r="A4" s="5" t="s">
        <v>9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44">
        <f>SUM(B4:M4)</f>
      </c>
      <c r="O4" s="7">
        <v>405000</v>
      </c>
    </row>
    <row r="5" ht="22" customHeight="1" spans="1:15" x14ac:dyDescent="0.25">
      <c r="A5" s="10" t="s">
        <v>157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44">
        <f>SUM(B5:M5)</f>
      </c>
      <c r="O5" s="12">
        <v>18000</v>
      </c>
    </row>
    <row r="6" ht="22" customHeight="1" spans="1:15" x14ac:dyDescent="0.25">
      <c r="A6" s="5" t="s">
        <v>158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44">
        <f>SUM(B6:M6)</f>
      </c>
      <c r="O6" s="7">
        <v>15000</v>
      </c>
    </row>
    <row r="7" ht="22" customHeight="1" spans="1:15" x14ac:dyDescent="0.25">
      <c r="A7" s="10" t="s">
        <v>159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44">
        <f>SUM(B7:M7)</f>
      </c>
      <c r="O7" s="12">
        <v>6756</v>
      </c>
    </row>
    <row r="8" ht="22" customHeight="1" spans="1:15" x14ac:dyDescent="0.25">
      <c r="A8" s="5" t="s">
        <v>13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44">
        <f>SUM(B8:M8)</f>
      </c>
      <c r="O8" s="7">
        <v>2256</v>
      </c>
    </row>
    <row r="9" ht="22" customHeight="1" spans="1:15" x14ac:dyDescent="0.25">
      <c r="A9" s="10" t="s">
        <v>14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44">
        <f>SUM(B9:M9)</f>
      </c>
      <c r="O9" s="12">
        <v>2256</v>
      </c>
    </row>
    <row r="10" ht="22" customHeight="1" spans="1:15" x14ac:dyDescent="0.25">
      <c r="A10" s="5" t="s">
        <v>15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44">
        <f>SUM(B10:M10)</f>
      </c>
      <c r="O10" s="7">
        <v>2256</v>
      </c>
    </row>
    <row r="11" ht="26" customHeight="1" spans="1:15" x14ac:dyDescent="0.25">
      <c r="A11" s="14" t="s">
        <v>16</v>
      </c>
      <c r="B11" s="16">
        <f>SUM(B4:B10)</f>
      </c>
      <c r="C11" s="16">
        <f>SUM(C4:C10)</f>
      </c>
      <c r="D11" s="16">
        <f>SUM(D4:D10)</f>
      </c>
      <c r="E11" s="16">
        <f>SUM(E4:E10)</f>
      </c>
      <c r="F11" s="16">
        <f>SUM(F4:F10)</f>
      </c>
      <c r="G11" s="16">
        <f>SUM(G4:G10)</f>
      </c>
      <c r="H11" s="16">
        <f>SUM(H4:H10)</f>
      </c>
      <c r="I11" s="16">
        <f>SUM(I4:I10)</f>
      </c>
      <c r="J11" s="16">
        <f>SUM(J4:J10)</f>
      </c>
      <c r="K11" s="16">
        <f>SUM(K4:K10)</f>
      </c>
      <c r="L11" s="16">
        <f>SUM(L4:L10)</f>
      </c>
      <c r="M11" s="16">
        <f>SUM(M4:M10)</f>
      </c>
      <c r="N11" s="16">
        <f>SUM(N4:N10)</f>
      </c>
      <c r="O11" s="16">
        <f>SUM(O4:O10)</f>
      </c>
    </row>
    <row r="13" ht="24" customHeight="1" spans="1:15" x14ac:dyDescent="0.25">
      <c r="A13" s="20" t="s">
        <v>160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  <row r="14" ht="24" customHeight="1" spans="1:15" x14ac:dyDescent="0.25">
      <c r="A14" s="20" t="s">
        <v>25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48">
        <f>SUM(B14:M14)</f>
      </c>
      <c r="O14" s="22">
        <v>292500</v>
      </c>
    </row>
    <row r="15" ht="22" customHeight="1" spans="1:15" x14ac:dyDescent="0.25">
      <c r="A15" s="26" t="s">
        <v>27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44">
        <f>SUM(B15:M15)</f>
      </c>
      <c r="O15" s="12">
        <v>225000</v>
      </c>
    </row>
    <row r="16" ht="22" customHeight="1" spans="1:15" x14ac:dyDescent="0.25">
      <c r="A16" s="29" t="s">
        <v>161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44">
        <f>SUM(B16:M16)</f>
      </c>
      <c r="O16" s="7">
        <v>39996</v>
      </c>
    </row>
    <row r="17" ht="22" customHeight="1" spans="1:15" x14ac:dyDescent="0.25">
      <c r="A17" s="26" t="s">
        <v>162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44">
        <f>SUM(B17:M17)</f>
      </c>
      <c r="O17" s="12">
        <v>21000</v>
      </c>
    </row>
    <row r="18" ht="22" customHeight="1" spans="1:15" x14ac:dyDescent="0.25">
      <c r="A18" s="29" t="s">
        <v>35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44">
        <f>SUM(B18:M18)</f>
      </c>
      <c r="O18" s="7">
        <v>6504</v>
      </c>
    </row>
    <row r="19" ht="24" customHeight="1" spans="1:15" x14ac:dyDescent="0.25">
      <c r="A19" s="20" t="s">
        <v>37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48">
        <f>SUM(B19:M19)</f>
      </c>
      <c r="O19" s="22">
        <v>67500</v>
      </c>
    </row>
    <row r="20" ht="22" customHeight="1" spans="1:15" x14ac:dyDescent="0.25">
      <c r="A20" s="29" t="s">
        <v>39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44">
        <f>SUM(B20:M20)</f>
      </c>
      <c r="O20" s="7">
        <v>48000</v>
      </c>
    </row>
    <row r="21" ht="22" customHeight="1" spans="1:15" x14ac:dyDescent="0.25">
      <c r="A21" s="26" t="s">
        <v>163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44">
        <f>SUM(B21:M21)</f>
      </c>
      <c r="O21" s="12">
        <v>19500</v>
      </c>
    </row>
    <row r="22" ht="24" customHeight="1" spans="1:15" x14ac:dyDescent="0.25">
      <c r="A22" s="20" t="s">
        <v>45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48">
        <f>SUM(B22:M22)</f>
      </c>
      <c r="O22" s="22">
        <v>31500</v>
      </c>
    </row>
    <row r="23" ht="22" customHeight="1" spans="1:15" x14ac:dyDescent="0.25">
      <c r="A23" s="26" t="s">
        <v>164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44">
        <f>SUM(B23:M23)</f>
      </c>
      <c r="O23" s="12">
        <v>20004</v>
      </c>
    </row>
    <row r="24" ht="22" customHeight="1" spans="1:15" x14ac:dyDescent="0.25">
      <c r="A24" s="29" t="s">
        <v>165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44">
        <f>SUM(B24:M24)</f>
      </c>
      <c r="O24" s="7">
        <v>11496</v>
      </c>
    </row>
    <row r="25" ht="24" customHeight="1" spans="1:15" x14ac:dyDescent="0.25">
      <c r="A25" s="20" t="s">
        <v>53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48">
        <f>SUM(B25:M25)</f>
      </c>
      <c r="O25" s="22">
        <v>18000</v>
      </c>
    </row>
    <row r="26" ht="24" customHeight="1" spans="1:15" x14ac:dyDescent="0.25">
      <c r="A26" s="20" t="s">
        <v>61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48">
        <f>SUM(B26:M26)</f>
      </c>
      <c r="O26" s="22">
        <v>13500</v>
      </c>
    </row>
    <row r="27" ht="24" customHeight="1" spans="1:15" x14ac:dyDescent="0.25">
      <c r="A27" s="20" t="s">
        <v>69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48">
        <f>SUM(B27:M27)</f>
      </c>
      <c r="O27" s="22">
        <v>9000</v>
      </c>
    </row>
    <row r="28" ht="24" customHeight="1" spans="1:15" x14ac:dyDescent="0.25">
      <c r="A28" s="20" t="s">
        <v>77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48">
        <f>SUM(B28:M28)</f>
      </c>
      <c r="O28" s="22">
        <v>4500</v>
      </c>
    </row>
    <row r="29" ht="24" customHeight="1" spans="1:15" x14ac:dyDescent="0.25">
      <c r="A29" s="20" t="s">
        <v>166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48">
        <f>SUM(B29:M29)</f>
      </c>
      <c r="O29" s="22">
        <v>4500</v>
      </c>
    </row>
    <row r="30" ht="26" customHeight="1" spans="1:15" x14ac:dyDescent="0.25">
      <c r="A30" s="14" t="s">
        <v>81</v>
      </c>
      <c r="B30" s="16">
        <f>SUM(B14:B29)</f>
      </c>
      <c r="C30" s="16">
        <f>SUM(C14:C29)</f>
      </c>
      <c r="D30" s="16">
        <f>SUM(D14:D29)</f>
      </c>
      <c r="E30" s="16">
        <f>SUM(E14:E29)</f>
      </c>
      <c r="F30" s="16">
        <f>SUM(F14:F29)</f>
      </c>
      <c r="G30" s="16">
        <f>SUM(G14:G29)</f>
      </c>
      <c r="H30" s="16">
        <f>SUM(H14:H29)</f>
      </c>
      <c r="I30" s="16">
        <f>SUM(I14:I29)</f>
      </c>
      <c r="J30" s="16">
        <f>SUM(J14:J29)</f>
      </c>
      <c r="K30" s="16">
        <f>SUM(K14:K29)</f>
      </c>
      <c r="L30" s="16">
        <f>SUM(L14:L29)</f>
      </c>
      <c r="M30" s="16">
        <f>SUM(M14:M29)</f>
      </c>
      <c r="N30" s="16">
        <f>SUM(N14:N29)</f>
      </c>
      <c r="O30" s="16">
        <f>SUM(O14:O29)</f>
      </c>
    </row>
    <row r="32" ht="26" customHeight="1" spans="1:15" x14ac:dyDescent="0.25">
      <c r="A32" s="64" t="s">
        <v>167</v>
      </c>
      <c r="B32" s="65">
        <f>B11-B30</f>
      </c>
      <c r="C32" s="65">
        <f>C11-C30</f>
      </c>
      <c r="D32" s="65">
        <f>D11-D30</f>
      </c>
      <c r="E32" s="65">
        <f>E11-E30</f>
      </c>
      <c r="F32" s="65">
        <f>F11-F30</f>
      </c>
      <c r="G32" s="65">
        <f>G11-G30</f>
      </c>
      <c r="H32" s="65">
        <f>H11-H30</f>
      </c>
      <c r="I32" s="65">
        <f>I11-I30</f>
      </c>
      <c r="J32" s="65">
        <f>J11-J30</f>
      </c>
      <c r="K32" s="65">
        <f>K11-K30</f>
      </c>
      <c r="L32" s="65">
        <f>L11-L30</f>
      </c>
      <c r="M32" s="65">
        <f>M11-M30</f>
      </c>
      <c r="N32" s="65">
        <f>N11-N30</f>
      </c>
      <c r="O32" s="65">
        <f>O11-O30</f>
      </c>
    </row>
    <row r="33" ht="22" customHeight="1" spans="1:15" x14ac:dyDescent="0.25">
      <c r="A33" s="62" t="s">
        <v>168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7">
        <f>O32-N32</f>
      </c>
      <c r="O33" s="66"/>
    </row>
  </sheetData>
  <mergeCells count="1">
    <mergeCell ref="A1:O1"/>
  </mergeCells>
  <conditionalFormatting sqref="B14:M14">
    <cfRule type="expression" dxfId="6" priority="1">
      <formula>B14&gt;$O14/12*1.1</formula>
    </cfRule>
  </conditionalFormatting>
  <conditionalFormatting sqref="B15:M15">
    <cfRule type="expression" dxfId="7" priority="1">
      <formula>B15&gt;$O15/12*1.1</formula>
    </cfRule>
  </conditionalFormatting>
  <conditionalFormatting sqref="B16:M16">
    <cfRule type="expression" dxfId="8" priority="1">
      <formula>B16&gt;$O16/12*1.1</formula>
    </cfRule>
  </conditionalFormatting>
  <conditionalFormatting sqref="B17:M17">
    <cfRule type="expression" dxfId="9" priority="1">
      <formula>B17&gt;$O17/12*1.1</formula>
    </cfRule>
  </conditionalFormatting>
  <conditionalFormatting sqref="B18:M18">
    <cfRule type="expression" dxfId="10" priority="1">
      <formula>B18&gt;$O18/12*1.1</formula>
    </cfRule>
  </conditionalFormatting>
  <conditionalFormatting sqref="B19:M19">
    <cfRule type="expression" dxfId="11" priority="1">
      <formula>B19&gt;$O19/12*1.1</formula>
    </cfRule>
  </conditionalFormatting>
  <conditionalFormatting sqref="B20:M20">
    <cfRule type="expression" dxfId="12" priority="1">
      <formula>B20&gt;$O20/12*1.1</formula>
    </cfRule>
  </conditionalFormatting>
  <conditionalFormatting sqref="B21:M21">
    <cfRule type="expression" dxfId="13" priority="1">
      <formula>B21&gt;$O21/12*1.1</formula>
    </cfRule>
  </conditionalFormatting>
  <conditionalFormatting sqref="B22:M22">
    <cfRule type="expression" dxfId="14" priority="1">
      <formula>B22&gt;$O22/12*1.1</formula>
    </cfRule>
  </conditionalFormatting>
  <conditionalFormatting sqref="B23:M23">
    <cfRule type="expression" dxfId="15" priority="1">
      <formula>B23&gt;$O23/12*1.1</formula>
    </cfRule>
  </conditionalFormatting>
  <conditionalFormatting sqref="B24:M24">
    <cfRule type="expression" dxfId="16" priority="1">
      <formula>B24&gt;$O24/12*1.1</formula>
    </cfRule>
  </conditionalFormatting>
  <conditionalFormatting sqref="B25:M25">
    <cfRule type="expression" dxfId="17" priority="1">
      <formula>B25&gt;$O25/12*1.1</formula>
    </cfRule>
  </conditionalFormatting>
  <conditionalFormatting sqref="B26:M26">
    <cfRule type="expression" dxfId="18" priority="1">
      <formula>B26&gt;$O26/12*1.1</formula>
    </cfRule>
  </conditionalFormatting>
  <conditionalFormatting sqref="B27:M27">
    <cfRule type="expression" dxfId="19" priority="1">
      <formula>B27&gt;$O27/12*1.1</formula>
    </cfRule>
  </conditionalFormatting>
  <conditionalFormatting sqref="B28:M28">
    <cfRule type="expression" dxfId="20" priority="1">
      <formula>B28&gt;$O28/12*1.1</formula>
    </cfRule>
  </conditionalFormatting>
  <conditionalFormatting sqref="B29:M29">
    <cfRule type="expression" dxfId="21" priority="1">
      <formula>B29&gt;$O29/12*1.1</formula>
    </cfRule>
  </conditionalFormatting>
  <conditionalFormatting sqref="B32:O32">
    <cfRule type="cellIs" dxfId="22" priority="1" operator="lessThan">
      <formula>0</formula>
    </cfRule>
  </conditionalFormatting>
  <dataValidations count="12">
    <dataValidation type="decimal" operator="greaterThanOrEqual" showErrorMessage="1" errorTitle="Invalid Amount" error="Please enter a positive number." sqref="B4:B29">
      <formula1>0</formula1>
    </dataValidation>
    <dataValidation type="decimal" operator="greaterThanOrEqual" showErrorMessage="1" errorTitle="Invalid Amount" error="Please enter a positive number." sqref="C4:C29">
      <formula1>0</formula1>
    </dataValidation>
    <dataValidation type="decimal" operator="greaterThanOrEqual" showErrorMessage="1" errorTitle="Invalid Amount" error="Please enter a positive number." sqref="D4:D29">
      <formula1>0</formula1>
    </dataValidation>
    <dataValidation type="decimal" operator="greaterThanOrEqual" showErrorMessage="1" errorTitle="Invalid Amount" error="Please enter a positive number." sqref="E4:E29">
      <formula1>0</formula1>
    </dataValidation>
    <dataValidation type="decimal" operator="greaterThanOrEqual" showErrorMessage="1" errorTitle="Invalid Amount" error="Please enter a positive number." sqref="F4:F29">
      <formula1>0</formula1>
    </dataValidation>
    <dataValidation type="decimal" operator="greaterThanOrEqual" showErrorMessage="1" errorTitle="Invalid Amount" error="Please enter a positive number." sqref="G4:G29">
      <formula1>0</formula1>
    </dataValidation>
    <dataValidation type="decimal" operator="greaterThanOrEqual" showErrorMessage="1" errorTitle="Invalid Amount" error="Please enter a positive number." sqref="H4:H29">
      <formula1>0</formula1>
    </dataValidation>
    <dataValidation type="decimal" operator="greaterThanOrEqual" showErrorMessage="1" errorTitle="Invalid Amount" error="Please enter a positive number." sqref="I4:I29">
      <formula1>0</formula1>
    </dataValidation>
    <dataValidation type="decimal" operator="greaterThanOrEqual" showErrorMessage="1" errorTitle="Invalid Amount" error="Please enter a positive number." sqref="J4:J29">
      <formula1>0</formula1>
    </dataValidation>
    <dataValidation type="decimal" operator="greaterThanOrEqual" showErrorMessage="1" errorTitle="Invalid Amount" error="Please enter a positive number." sqref="K4:K29">
      <formula1>0</formula1>
    </dataValidation>
    <dataValidation type="decimal" operator="greaterThanOrEqual" showErrorMessage="1" errorTitle="Invalid Amount" error="Please enter a positive number." sqref="L4:L29">
      <formula1>0</formula1>
    </dataValidation>
    <dataValidation type="decimal" operator="greaterThanOrEqual" showErrorMessage="1" errorTitle="Invalid Amount" error="Please enter a positive number." sqref="M4:M29">
      <formula1>0</formula1>
    </dataValidation>
  </dataValidations>
  <pageMargins left="0.5" right="0.5" top="0.75" bottom="0.75" header="0.3" footer="0.3"/>
  <pageSetup paperSize="9" orientation="landscape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Revenue Planning</vt:lpstr>
      <vt:lpstr>Expense Budget</vt:lpstr>
      <vt:lpstr>Staffing Calculator</vt:lpstr>
      <vt:lpstr>Break-Even Analysis</vt:lpstr>
      <vt:lpstr>Monthly Tracking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Neztio</dc:creator>
  <dc:title/>
  <dc:subject/>
  <dc:description/>
  <cp:keywords/>
  <cp:category/>
  <cp:lastModifiedBy>Unknown</cp:lastModifiedBy>
  <dcterms:created xsi:type="dcterms:W3CDTF">2026-03-08T21:54:34Z</dcterms:created>
  <dcterms:modified xsi:type="dcterms:W3CDTF">2026-03-08T21:54:34Z</dcterms:modified>
</cp:coreProperties>
</file>